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OD\Desktop\Собрание за 2024 год в 2025 году\Чистая вода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1" l="1"/>
  <c r="J17" i="1"/>
  <c r="J16" i="1"/>
  <c r="J15" i="1"/>
  <c r="J14" i="1"/>
  <c r="J12" i="1"/>
  <c r="J10" i="1"/>
  <c r="J9" i="1"/>
  <c r="J8" i="1"/>
  <c r="J7" i="1"/>
  <c r="E13" i="2" l="1"/>
  <c r="E12" i="2"/>
  <c r="E9" i="2"/>
  <c r="I104" i="1"/>
  <c r="H104" i="1"/>
  <c r="G104" i="1"/>
  <c r="F104" i="1"/>
  <c r="F106" i="1" s="1"/>
  <c r="G106" i="1" s="1"/>
  <c r="H106" i="1" s="1"/>
  <c r="I106" i="1" s="1"/>
  <c r="E104" i="1"/>
  <c r="D104" i="1"/>
  <c r="C104" i="1"/>
  <c r="J104" i="1" s="1"/>
  <c r="J101" i="1"/>
  <c r="J100" i="1"/>
  <c r="H99" i="1"/>
  <c r="G99" i="1"/>
  <c r="F99" i="1"/>
  <c r="E99" i="1"/>
  <c r="D99" i="1"/>
  <c r="C99" i="1"/>
  <c r="J99" i="1" s="1"/>
  <c r="J98" i="1"/>
  <c r="J97" i="1"/>
  <c r="J96" i="1"/>
  <c r="J95" i="1"/>
  <c r="J94" i="1"/>
  <c r="J93" i="1"/>
  <c r="J92" i="1"/>
  <c r="J91" i="1"/>
  <c r="J90" i="1"/>
  <c r="J88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69" i="1"/>
  <c r="J68" i="1"/>
  <c r="J67" i="1"/>
  <c r="J66" i="1"/>
  <c r="J65" i="1"/>
  <c r="I62" i="1"/>
  <c r="I105" i="1" s="1"/>
  <c r="H62" i="1"/>
  <c r="H105" i="1" s="1"/>
  <c r="G62" i="1"/>
  <c r="G105" i="1" s="1"/>
  <c r="F62" i="1"/>
  <c r="E62" i="1"/>
  <c r="E105" i="1" s="1"/>
  <c r="D62" i="1"/>
  <c r="D105" i="1" s="1"/>
  <c r="C62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7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8" i="1"/>
  <c r="J27" i="1"/>
  <c r="J26" i="1"/>
  <c r="J25" i="1"/>
  <c r="J24" i="1"/>
  <c r="J23" i="1"/>
  <c r="J22" i="1"/>
  <c r="J21" i="1"/>
  <c r="J20" i="1"/>
  <c r="J19" i="1"/>
  <c r="J18" i="1"/>
  <c r="I6" i="1"/>
  <c r="J6" i="1" s="1"/>
  <c r="C105" i="1" l="1"/>
  <c r="J62" i="1"/>
  <c r="J106" i="1"/>
  <c r="F105" i="1"/>
</calcChain>
</file>

<file path=xl/sharedStrings.xml><?xml version="1.0" encoding="utf-8"?>
<sst xmlns="http://schemas.openxmlformats.org/spreadsheetml/2006/main" count="138" uniqueCount="133">
  <si>
    <t>№пп</t>
  </si>
  <si>
    <t>Показатели</t>
  </si>
  <si>
    <t>Итого</t>
  </si>
  <si>
    <t>1.</t>
  </si>
  <si>
    <t>Плановый сбор, руб</t>
  </si>
  <si>
    <t>2.</t>
  </si>
  <si>
    <t>Собрано фактически, руб</t>
  </si>
  <si>
    <t>3.</t>
  </si>
  <si>
    <t>Оплачено:</t>
  </si>
  <si>
    <t>3.1</t>
  </si>
  <si>
    <t>за гидравлический расчет, руб</t>
  </si>
  <si>
    <t>3.2</t>
  </si>
  <si>
    <r>
      <rPr>
        <sz val="11"/>
        <color theme="1"/>
        <rFont val="Calibri"/>
        <charset val="134"/>
        <scheme val="minor"/>
      </rPr>
      <t>оплачено подрядчику за выполненные плановые</t>
    </r>
    <r>
      <rPr>
        <b/>
        <sz val="14"/>
        <color theme="1"/>
        <rFont val="Calibri"/>
        <charset val="204"/>
        <scheme val="minor"/>
      </rPr>
      <t xml:space="preserve"> </t>
    </r>
    <r>
      <rPr>
        <sz val="12"/>
        <color theme="1"/>
        <rFont val="Calibri"/>
        <charset val="204"/>
        <scheme val="minor"/>
      </rPr>
      <t xml:space="preserve"> работы</t>
    </r>
    <r>
      <rPr>
        <b/>
        <sz val="14"/>
        <color theme="1"/>
        <rFont val="Calibri"/>
        <charset val="204"/>
        <scheme val="minor"/>
      </rPr>
      <t>,</t>
    </r>
    <r>
      <rPr>
        <sz val="11"/>
        <color theme="1"/>
        <rFont val="Calibri"/>
        <charset val="134"/>
        <scheme val="minor"/>
      </rPr>
      <t xml:space="preserve"> руб</t>
    </r>
  </si>
  <si>
    <t>3.3</t>
  </si>
  <si>
    <t>выполнено, но не оплачено работ на конец отчетного периода, руб</t>
  </si>
  <si>
    <t>3.4</t>
  </si>
  <si>
    <t>оплачено за работы, выполненные , но не оплаченные в прошлых периодах, руб</t>
  </si>
  <si>
    <t>3.5</t>
  </si>
  <si>
    <t>Заменено планово, метров:</t>
  </si>
  <si>
    <t>Ангарская 1-Ангарская 17, метров</t>
  </si>
  <si>
    <t>Ангарская 4 А-Ангарская 16; ангарская 16-Солнечная 66 (315 м), метров</t>
  </si>
  <si>
    <t>Ангарская 10-16</t>
  </si>
  <si>
    <t>Ангарская 16-18</t>
  </si>
  <si>
    <t>Ангарская 19-31, метров</t>
  </si>
  <si>
    <t>Ангарская 35 Б-Ангарская 39, метров</t>
  </si>
  <si>
    <t>Ангарская 38-42, метров</t>
  </si>
  <si>
    <t>Ангарская 44-58, метров</t>
  </si>
  <si>
    <t>Ангарская 62-68, метров</t>
  </si>
  <si>
    <t>Ангарская 84-90, метров</t>
  </si>
  <si>
    <t>Звездная 36-Солнечная 38, метров</t>
  </si>
  <si>
    <t>Звездная 4-10</t>
  </si>
  <si>
    <t>Звездная 10-20</t>
  </si>
  <si>
    <t>Звездная 36-54 а, метров</t>
  </si>
  <si>
    <t>Звездная 54 а-Садовая 54</t>
  </si>
  <si>
    <t>Звездная 55-56А, метров</t>
  </si>
  <si>
    <t>Звездная 60-66, метров</t>
  </si>
  <si>
    <t>Звездная 88-100а</t>
  </si>
  <si>
    <t>Звездная 100а-106</t>
  </si>
  <si>
    <t>Звездная 106-120</t>
  </si>
  <si>
    <t>Звездная 120-пер. Энергетиков 13</t>
  </si>
  <si>
    <t>Зеленая 28-Солнечная 60, метров</t>
  </si>
  <si>
    <t>Зеленая 22/2-27, метров</t>
  </si>
  <si>
    <t>Зеленая 42-45, метров</t>
  </si>
  <si>
    <t>Зеленая в границах Набережная 1-Цветочный 15, метров</t>
  </si>
  <si>
    <t>Лесная 22-26</t>
  </si>
  <si>
    <t>Лесная 26-30</t>
  </si>
  <si>
    <t>Садовая 2-6, метров</t>
  </si>
  <si>
    <t>Садовая 28-40, метров</t>
  </si>
  <si>
    <t>Садовая 40-52</t>
  </si>
  <si>
    <t>Садовая 58а-68</t>
  </si>
  <si>
    <t>Садовая 68-80</t>
  </si>
  <si>
    <t>Садовая 54-Звездная 54а</t>
  </si>
  <si>
    <t>Солнечная 18-46, метров</t>
  </si>
  <si>
    <t>Солнечная 18-Школьная 3, метров</t>
  </si>
  <si>
    <t>Солнечная 31,40, ВНБ, метров</t>
  </si>
  <si>
    <t>Солнечная 60-66, метров</t>
  </si>
  <si>
    <t>Солнечная 72-90, метров</t>
  </si>
  <si>
    <t>Сосновая 2-12; Сосновая 34-48, метров</t>
  </si>
  <si>
    <t>Сосновая 2-12, метров</t>
  </si>
  <si>
    <t>Сосновая 18-22, метров</t>
  </si>
  <si>
    <t>Сосновая 22-24</t>
  </si>
  <si>
    <t>Сосновая 48-64, метров</t>
  </si>
  <si>
    <t xml:space="preserve"> Школьная 14-Школьная 22, (152 м), метров</t>
  </si>
  <si>
    <t>Школьная 27-Ангарская 17; Школьная 30 Г-56 А; пер. Молодежный (в границах Школьная 42-Молодежный 10), метров</t>
  </si>
  <si>
    <t>Школьная 68-76</t>
  </si>
  <si>
    <t>Школьная 76-82</t>
  </si>
  <si>
    <t>пер. Цветочный (в границах Сосновая 36-Ангарская 58), метров</t>
  </si>
  <si>
    <t>Итого заменено планово в метрах:</t>
  </si>
  <si>
    <t>4.</t>
  </si>
  <si>
    <t>Оплачено за заменены при авариях , руб</t>
  </si>
  <si>
    <t>Заменено в метрах:</t>
  </si>
  <si>
    <t>Ангарская 39-49, метров</t>
  </si>
  <si>
    <t>Ангарская 78-80</t>
  </si>
  <si>
    <t>Ангарская 74-78</t>
  </si>
  <si>
    <t>Звездная 2-Звездная 4, метров</t>
  </si>
  <si>
    <t>Звездная 20-Звездная 30</t>
  </si>
  <si>
    <t>Звездная 56 А-Школьная 37</t>
  </si>
  <si>
    <t>Звездная 56-60</t>
  </si>
  <si>
    <t>Звездная 66-80</t>
  </si>
  <si>
    <t>Звездная 130-132, метров</t>
  </si>
  <si>
    <t>Зеленая 16-22/2, метров</t>
  </si>
  <si>
    <t>Зеленая 39-42</t>
  </si>
  <si>
    <t>Сосновая 24-32, метров</t>
  </si>
  <si>
    <t>Лесная 30-Лесная 33, метров</t>
  </si>
  <si>
    <t>Лесная 33-38</t>
  </si>
  <si>
    <t>Лесная (в границах Звездная 1-Садовая 2)</t>
  </si>
  <si>
    <t>Луговая 6, метров</t>
  </si>
  <si>
    <t>Луговая-пер. Иркутский, метров</t>
  </si>
  <si>
    <t>Молодежный 1а-Ангарская 24 (из общей суммы 318500-103976 за счет программы)</t>
  </si>
  <si>
    <t>Набережная (в границах Школьная 62-Ангарская 38)</t>
  </si>
  <si>
    <t>Садовая 14-24, метров</t>
  </si>
  <si>
    <t>Садовая 50-52</t>
  </si>
  <si>
    <t>Садовая 54-58</t>
  </si>
  <si>
    <t>Садовая 80-84</t>
  </si>
  <si>
    <t>Садовая 84в-Звездная 88</t>
  </si>
  <si>
    <t>Солнечная 40-Зеленая 16</t>
  </si>
  <si>
    <t>Солнечная 66-72</t>
  </si>
  <si>
    <t>Школьная 2-12</t>
  </si>
  <si>
    <t>Школьная 28-30а</t>
  </si>
  <si>
    <t>Школьная 32-Школьная 36, метров</t>
  </si>
  <si>
    <t>Школьная 66-62, метров</t>
  </si>
  <si>
    <t>Школьная 69-Звездная 88, метров</t>
  </si>
  <si>
    <t>Энергетиков 1-13, метров</t>
  </si>
  <si>
    <t>Энергетиков 13-Звездная 130</t>
  </si>
  <si>
    <t>Итого заменено при авариях в метрах:</t>
  </si>
  <si>
    <t>5.</t>
  </si>
  <si>
    <t>Закупка материалов</t>
  </si>
  <si>
    <t>6.</t>
  </si>
  <si>
    <t>Всего оплачено расходов в рублях:</t>
  </si>
  <si>
    <t>7.</t>
  </si>
  <si>
    <t>Всего заменено в метрах</t>
  </si>
  <si>
    <t>8.</t>
  </si>
  <si>
    <t>Остаток собранных средств на конец периода</t>
  </si>
  <si>
    <t>Расчеты по продлению программы "Чистая вода" на 2024 год</t>
  </si>
  <si>
    <t>№ пп</t>
  </si>
  <si>
    <t>Показатель</t>
  </si>
  <si>
    <t>№ строки</t>
  </si>
  <si>
    <t>ед. изм</t>
  </si>
  <si>
    <t>Значение показателя</t>
  </si>
  <si>
    <t>Остаток поступивших денежных средств по программе на 31.12.2022</t>
  </si>
  <si>
    <t>рублей</t>
  </si>
  <si>
    <t>Задолженность членов ТСН по взносам по программе "Чистая вода" на 31.12.2022</t>
  </si>
  <si>
    <t>Задолженность перед подрядчиком за выполненные работы на 31.12.2022</t>
  </si>
  <si>
    <t>Остаток денежных средств после поступления сумм задолженности членов ТСН и оплаты подрядчику за выполненные работы (строка 1+строка 2-строка 3)</t>
  </si>
  <si>
    <t>Осталось заменить</t>
  </si>
  <si>
    <t>метров</t>
  </si>
  <si>
    <t>стоимость работ за единицу</t>
  </si>
  <si>
    <t>рублей за 1 метр</t>
  </si>
  <si>
    <t>Средства, необходимые для завершения программы  (строка 5*строку 6)</t>
  </si>
  <si>
    <t>Размер взноса на 1 члена ТСН: (строка 7-строка 4)/604</t>
  </si>
  <si>
    <t>Количество членов ТСН (голосов) согласно реестра</t>
  </si>
  <si>
    <t>чел</t>
  </si>
  <si>
    <t>Отчет по программе "Чистая вода"за период с 2018 по 2024 гг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</si>
</sst>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dd\.mm\.yyyy"/>
  </numFmts>
  <fonts count="11">
    <font>
      <sz val="11"/>
      <color theme="1"/>
      <name val="Calibri"/>
      <charset val="134"/>
      <scheme val="minor"/>
    </font>
    <font>
      <b/>
      <sz val="16"/>
      <color theme="1"/>
      <name val="Calibri"/>
      <charset val="204"/>
      <scheme val="minor"/>
    </font>
    <font>
      <sz val="14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b/>
      <i/>
      <u/>
      <sz val="14"/>
      <color theme="1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164" fontId="0" fillId="0" borderId="0" xfId="0" applyNumberFormat="1"/>
    <xf numFmtId="0" fontId="3" fillId="0" borderId="0" xfId="0" applyFont="1"/>
    <xf numFmtId="0" fontId="0" fillId="0" borderId="0" xfId="0" applyFont="1"/>
    <xf numFmtId="0" fontId="0" fillId="2" borderId="0" xfId="0" applyFont="1" applyFill="1"/>
    <xf numFmtId="0" fontId="4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Font="1" applyBorder="1"/>
    <xf numFmtId="49" fontId="0" fillId="0" borderId="1" xfId="0" applyNumberFormat="1" applyBorder="1"/>
    <xf numFmtId="0" fontId="0" fillId="0" borderId="1" xfId="0" applyBorder="1" applyAlignment="1">
      <alignment wrapText="1"/>
    </xf>
    <xf numFmtId="164" fontId="6" fillId="0" borderId="1" xfId="0" applyNumberFormat="1" applyFont="1" applyBorder="1"/>
    <xf numFmtId="164" fontId="7" fillId="0" borderId="1" xfId="0" applyNumberFormat="1" applyFont="1" applyBorder="1"/>
    <xf numFmtId="0" fontId="8" fillId="0" borderId="1" xfId="0" applyFont="1" applyBorder="1" applyAlignment="1">
      <alignment wrapText="1"/>
    </xf>
    <xf numFmtId="0" fontId="0" fillId="0" borderId="1" xfId="0" applyFont="1" applyBorder="1"/>
    <xf numFmtId="49" fontId="3" fillId="0" borderId="1" xfId="0" applyNumberFormat="1" applyFont="1" applyBorder="1"/>
    <xf numFmtId="164" fontId="3" fillId="0" borderId="1" xfId="0" applyNumberFormat="1" applyFont="1" applyBorder="1"/>
    <xf numFmtId="0" fontId="6" fillId="0" borderId="1" xfId="0" applyFont="1" applyBorder="1"/>
    <xf numFmtId="0" fontId="5" fillId="2" borderId="1" xfId="0" applyFont="1" applyFill="1" applyBorder="1" applyAlignment="1">
      <alignment wrapText="1"/>
    </xf>
    <xf numFmtId="164" fontId="0" fillId="2" borderId="1" xfId="0" applyNumberFormat="1" applyFont="1" applyFill="1" applyBorder="1"/>
    <xf numFmtId="164" fontId="7" fillId="2" borderId="1" xfId="0" applyNumberFormat="1" applyFont="1" applyFill="1" applyBorder="1"/>
    <xf numFmtId="165" fontId="0" fillId="0" borderId="0" xfId="0" applyNumberFormat="1"/>
    <xf numFmtId="164" fontId="3" fillId="2" borderId="1" xfId="0" applyNumberFormat="1" applyFont="1" applyFill="1" applyBorder="1"/>
    <xf numFmtId="164" fontId="3" fillId="0" borderId="0" xfId="0" applyNumberFormat="1" applyFont="1"/>
    <xf numFmtId="164" fontId="5" fillId="0" borderId="1" xfId="0" applyNumberFormat="1" applyFont="1" applyBorder="1"/>
    <xf numFmtId="164" fontId="0" fillId="0" borderId="0" xfId="0" applyNumberFormat="1" applyFont="1"/>
    <xf numFmtId="0" fontId="9" fillId="0" borderId="0" xfId="0" applyFont="1"/>
    <xf numFmtId="164" fontId="8" fillId="0" borderId="0" xfId="0" applyNumberFormat="1" applyFont="1"/>
    <xf numFmtId="164" fontId="5" fillId="2" borderId="1" xfId="0" applyNumberFormat="1" applyFont="1" applyFill="1" applyBorder="1"/>
    <xf numFmtId="164" fontId="0" fillId="2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33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E3" sqref="E3"/>
    </sheetView>
  </sheetViews>
  <sheetFormatPr defaultColWidth="9" defaultRowHeight="15"/>
  <cols>
    <col min="2" max="2" width="60.5703125" customWidth="1"/>
    <col min="3" max="3" width="13.42578125" customWidth="1"/>
    <col min="4" max="5" width="12.42578125" customWidth="1"/>
    <col min="6" max="6" width="13.42578125" customWidth="1"/>
    <col min="7" max="8" width="15.42578125" style="11" customWidth="1"/>
    <col min="9" max="9" width="15.42578125" style="12" customWidth="1"/>
    <col min="10" max="10" width="14" customWidth="1"/>
    <col min="11" max="11" width="10.140625" customWidth="1"/>
  </cols>
  <sheetData>
    <row r="2" spans="1:11" ht="18.75">
      <c r="B2" s="13" t="s">
        <v>132</v>
      </c>
    </row>
    <row r="5" spans="1:11" ht="18.75">
      <c r="A5" s="14" t="s">
        <v>0</v>
      </c>
      <c r="B5" s="14" t="s">
        <v>1</v>
      </c>
      <c r="C5" s="14">
        <v>2018</v>
      </c>
      <c r="D5" s="14">
        <v>2019</v>
      </c>
      <c r="E5" s="14">
        <v>2020</v>
      </c>
      <c r="F5" s="14">
        <v>2021</v>
      </c>
      <c r="G5" s="15">
        <v>2022</v>
      </c>
      <c r="H5" s="15">
        <v>2023</v>
      </c>
      <c r="I5" s="28">
        <v>2024</v>
      </c>
      <c r="J5" s="14" t="s">
        <v>2</v>
      </c>
    </row>
    <row r="6" spans="1:11">
      <c r="A6" s="16" t="s">
        <v>3</v>
      </c>
      <c r="B6" s="16" t="s">
        <v>4</v>
      </c>
      <c r="C6" s="17">
        <v>5294250</v>
      </c>
      <c r="D6" s="17">
        <v>5292000</v>
      </c>
      <c r="E6" s="17">
        <v>5157000</v>
      </c>
      <c r="F6" s="17">
        <v>5494125</v>
      </c>
      <c r="G6" s="18">
        <v>5210812</v>
      </c>
      <c r="H6" s="18">
        <v>0</v>
      </c>
      <c r="I6" s="29">
        <f>619.5*10200</f>
        <v>6318900</v>
      </c>
      <c r="J6" s="17">
        <f>SUM(C6:I6)</f>
        <v>32767087</v>
      </c>
    </row>
    <row r="7" spans="1:11">
      <c r="A7" s="16" t="s">
        <v>5</v>
      </c>
      <c r="B7" s="16" t="s">
        <v>6</v>
      </c>
      <c r="C7" s="17">
        <v>2550350</v>
      </c>
      <c r="D7" s="17">
        <v>3422724</v>
      </c>
      <c r="E7" s="17">
        <v>4914999</v>
      </c>
      <c r="F7" s="17">
        <v>6204208</v>
      </c>
      <c r="G7" s="18">
        <v>5550351</v>
      </c>
      <c r="H7" s="18">
        <v>993552</v>
      </c>
      <c r="I7" s="29">
        <v>4590733</v>
      </c>
      <c r="J7" s="17">
        <f>SUM(C7:I7)</f>
        <v>28226917</v>
      </c>
    </row>
    <row r="8" spans="1:11" ht="18.75">
      <c r="A8" s="16" t="s">
        <v>7</v>
      </c>
      <c r="B8" s="14" t="s">
        <v>8</v>
      </c>
      <c r="C8" s="17"/>
      <c r="D8" s="17"/>
      <c r="E8" s="17"/>
      <c r="F8" s="17"/>
      <c r="G8" s="18"/>
      <c r="H8" s="18"/>
      <c r="I8" s="29"/>
      <c r="J8" s="17">
        <f>SUM(C8:I8)</f>
        <v>0</v>
      </c>
    </row>
    <row r="9" spans="1:11">
      <c r="A9" s="19" t="s">
        <v>9</v>
      </c>
      <c r="B9" s="16" t="s">
        <v>10</v>
      </c>
      <c r="C9" s="17"/>
      <c r="D9" s="17">
        <v>80000</v>
      </c>
      <c r="E9" s="17"/>
      <c r="F9" s="17"/>
      <c r="G9" s="18"/>
      <c r="H9" s="18"/>
      <c r="I9" s="29"/>
      <c r="J9" s="17">
        <f>SUM(C9:I9)</f>
        <v>80000</v>
      </c>
    </row>
    <row r="10" spans="1:11" ht="33.75">
      <c r="A10" s="19" t="s">
        <v>11</v>
      </c>
      <c r="B10" s="20" t="s">
        <v>12</v>
      </c>
      <c r="C10" s="21">
        <v>1922000</v>
      </c>
      <c r="D10" s="21">
        <v>652050</v>
      </c>
      <c r="E10" s="21">
        <v>1905550</v>
      </c>
      <c r="F10" s="21">
        <v>2504720</v>
      </c>
      <c r="G10" s="22">
        <v>1501020</v>
      </c>
      <c r="H10" s="22">
        <v>0</v>
      </c>
      <c r="I10" s="30">
        <v>4455500</v>
      </c>
      <c r="J10" s="17">
        <f>SUM(C10:I10)</f>
        <v>12940840</v>
      </c>
    </row>
    <row r="11" spans="1:11" ht="30">
      <c r="A11" s="19" t="s">
        <v>13</v>
      </c>
      <c r="B11" s="20" t="s">
        <v>14</v>
      </c>
      <c r="C11" s="17"/>
      <c r="D11" s="17"/>
      <c r="E11" s="17">
        <v>400000</v>
      </c>
      <c r="F11" s="17">
        <v>2899180</v>
      </c>
      <c r="G11" s="18">
        <v>2918530</v>
      </c>
      <c r="H11" s="18">
        <v>1046900</v>
      </c>
      <c r="I11" s="29">
        <v>2158500</v>
      </c>
      <c r="J11" s="17"/>
    </row>
    <row r="12" spans="1:11" ht="30">
      <c r="A12" s="19" t="s">
        <v>15</v>
      </c>
      <c r="B12" s="20" t="s">
        <v>16</v>
      </c>
      <c r="C12" s="21"/>
      <c r="D12" s="21"/>
      <c r="E12" s="21"/>
      <c r="F12" s="21">
        <v>400000</v>
      </c>
      <c r="G12" s="22">
        <v>2899180</v>
      </c>
      <c r="H12" s="22">
        <v>2918530</v>
      </c>
      <c r="I12" s="30">
        <v>1046900</v>
      </c>
      <c r="J12" s="17">
        <f>SUM(C12:I12)</f>
        <v>7264610</v>
      </c>
      <c r="K12" s="31"/>
    </row>
    <row r="13" spans="1:11" ht="15.75">
      <c r="A13" s="19" t="s">
        <v>17</v>
      </c>
      <c r="B13" s="23" t="s">
        <v>18</v>
      </c>
      <c r="C13" s="21"/>
      <c r="D13" s="21"/>
      <c r="E13" s="21"/>
      <c r="F13" s="21"/>
      <c r="G13" s="22"/>
      <c r="H13" s="22"/>
      <c r="I13" s="30"/>
      <c r="J13" s="17"/>
      <c r="K13" s="31"/>
    </row>
    <row r="14" spans="1:11">
      <c r="A14" s="19"/>
      <c r="B14" s="16" t="s">
        <v>19</v>
      </c>
      <c r="C14" s="17">
        <v>254</v>
      </c>
      <c r="D14" s="17"/>
      <c r="E14" s="17"/>
      <c r="F14" s="17"/>
      <c r="G14" s="18"/>
      <c r="H14" s="18"/>
      <c r="I14" s="29"/>
      <c r="J14" s="17">
        <f>SUM(C14:I14)</f>
        <v>254</v>
      </c>
    </row>
    <row r="15" spans="1:11" ht="30">
      <c r="A15" s="19"/>
      <c r="B15" s="20" t="s">
        <v>20</v>
      </c>
      <c r="C15" s="17">
        <v>315</v>
      </c>
      <c r="D15" s="17"/>
      <c r="E15" s="17"/>
      <c r="F15" s="17"/>
      <c r="G15" s="18"/>
      <c r="H15" s="18"/>
      <c r="I15" s="29"/>
      <c r="J15" s="17">
        <f>SUM(C15:I15)</f>
        <v>315</v>
      </c>
    </row>
    <row r="16" spans="1:11">
      <c r="A16" s="19"/>
      <c r="B16" s="20" t="s">
        <v>21</v>
      </c>
      <c r="C16" s="17"/>
      <c r="D16" s="17"/>
      <c r="E16" s="17"/>
      <c r="F16" s="17"/>
      <c r="G16" s="18"/>
      <c r="H16" s="18"/>
      <c r="I16" s="29">
        <v>90</v>
      </c>
      <c r="J16" s="17">
        <f>SUM(C16:I16)</f>
        <v>90</v>
      </c>
    </row>
    <row r="17" spans="1:10">
      <c r="A17" s="19"/>
      <c r="B17" s="20" t="s">
        <v>22</v>
      </c>
      <c r="C17" s="17"/>
      <c r="D17" s="17"/>
      <c r="E17" s="17"/>
      <c r="F17" s="17"/>
      <c r="G17" s="18"/>
      <c r="H17" s="18"/>
      <c r="I17" s="29">
        <v>36</v>
      </c>
      <c r="J17" s="17">
        <f>SUM(C17:I17)</f>
        <v>36</v>
      </c>
    </row>
    <row r="18" spans="1:10">
      <c r="A18" s="19"/>
      <c r="B18" s="16" t="s">
        <v>23</v>
      </c>
      <c r="C18" s="17"/>
      <c r="D18" s="17"/>
      <c r="E18" s="17">
        <v>251</v>
      </c>
      <c r="F18" s="17"/>
      <c r="G18" s="18"/>
      <c r="H18" s="18"/>
      <c r="I18" s="29"/>
      <c r="J18" s="17">
        <f t="shared" ref="J18:J24" si="0">SUM(C18:G18)</f>
        <v>251</v>
      </c>
    </row>
    <row r="19" spans="1:10">
      <c r="A19" s="19"/>
      <c r="B19" s="16" t="s">
        <v>24</v>
      </c>
      <c r="C19" s="17"/>
      <c r="D19" s="17"/>
      <c r="E19" s="17"/>
      <c r="F19" s="17">
        <v>116</v>
      </c>
      <c r="G19" s="18"/>
      <c r="H19" s="18"/>
      <c r="I19" s="29"/>
      <c r="J19" s="17">
        <f t="shared" si="0"/>
        <v>116</v>
      </c>
    </row>
    <row r="20" spans="1:10">
      <c r="A20" s="19"/>
      <c r="B20" s="16" t="s">
        <v>25</v>
      </c>
      <c r="C20" s="17"/>
      <c r="D20" s="17"/>
      <c r="E20" s="17"/>
      <c r="F20" s="17"/>
      <c r="G20" s="18">
        <v>74</v>
      </c>
      <c r="H20" s="18"/>
      <c r="I20" s="29"/>
      <c r="J20" s="17">
        <f t="shared" si="0"/>
        <v>74</v>
      </c>
    </row>
    <row r="21" spans="1:10">
      <c r="A21" s="19"/>
      <c r="B21" s="16" t="s">
        <v>26</v>
      </c>
      <c r="C21" s="17"/>
      <c r="D21" s="17"/>
      <c r="E21" s="17"/>
      <c r="F21" s="17"/>
      <c r="G21" s="18">
        <v>143</v>
      </c>
      <c r="H21" s="18"/>
      <c r="I21" s="29"/>
      <c r="J21" s="17">
        <f t="shared" si="0"/>
        <v>143</v>
      </c>
    </row>
    <row r="22" spans="1:10">
      <c r="A22" s="19"/>
      <c r="B22" s="16" t="s">
        <v>27</v>
      </c>
      <c r="C22" s="17"/>
      <c r="D22" s="17"/>
      <c r="E22" s="17"/>
      <c r="F22" s="17"/>
      <c r="G22" s="18">
        <v>97</v>
      </c>
      <c r="H22" s="18"/>
      <c r="I22" s="29"/>
      <c r="J22" s="17">
        <f t="shared" si="0"/>
        <v>97</v>
      </c>
    </row>
    <row r="23" spans="1:10">
      <c r="A23" s="19"/>
      <c r="B23" s="16" t="s">
        <v>28</v>
      </c>
      <c r="C23" s="17"/>
      <c r="D23" s="17"/>
      <c r="E23" s="17"/>
      <c r="F23" s="17"/>
      <c r="G23" s="18">
        <v>122</v>
      </c>
      <c r="H23" s="18"/>
      <c r="I23" s="29"/>
      <c r="J23" s="17">
        <f t="shared" si="0"/>
        <v>122</v>
      </c>
    </row>
    <row r="24" spans="1:10">
      <c r="A24" s="19"/>
      <c r="B24" s="16" t="s">
        <v>29</v>
      </c>
      <c r="C24" s="17">
        <v>240</v>
      </c>
      <c r="D24" s="17"/>
      <c r="E24" s="17"/>
      <c r="F24" s="17"/>
      <c r="G24" s="18"/>
      <c r="H24" s="18"/>
      <c r="I24" s="29"/>
      <c r="J24" s="17">
        <f t="shared" si="0"/>
        <v>240</v>
      </c>
    </row>
    <row r="25" spans="1:10">
      <c r="A25" s="19"/>
      <c r="B25" s="16" t="s">
        <v>30</v>
      </c>
      <c r="C25" s="17"/>
      <c r="D25" s="17"/>
      <c r="E25" s="17"/>
      <c r="F25" s="17"/>
      <c r="G25" s="18"/>
      <c r="H25" s="18"/>
      <c r="I25" s="29">
        <v>106</v>
      </c>
      <c r="J25" s="17">
        <f>SUM(C25:I25)</f>
        <v>106</v>
      </c>
    </row>
    <row r="26" spans="1:10">
      <c r="A26" s="19"/>
      <c r="B26" s="16" t="s">
        <v>31</v>
      </c>
      <c r="C26" s="17"/>
      <c r="D26" s="17"/>
      <c r="E26" s="17"/>
      <c r="F26" s="17"/>
      <c r="G26" s="18"/>
      <c r="H26" s="18"/>
      <c r="I26" s="29">
        <v>151</v>
      </c>
      <c r="J26" s="17">
        <f>SUM(C26:I26)</f>
        <v>151</v>
      </c>
    </row>
    <row r="27" spans="1:10">
      <c r="A27" s="19"/>
      <c r="B27" s="16" t="s">
        <v>32</v>
      </c>
      <c r="C27" s="17"/>
      <c r="D27" s="17"/>
      <c r="E27" s="17"/>
      <c r="F27" s="17"/>
      <c r="G27" s="18">
        <v>294</v>
      </c>
      <c r="H27" s="18"/>
      <c r="I27" s="29"/>
      <c r="J27" s="17">
        <f>SUM(C27:I27)</f>
        <v>294</v>
      </c>
    </row>
    <row r="28" spans="1:10">
      <c r="A28" s="19"/>
      <c r="B28" s="16" t="s">
        <v>33</v>
      </c>
      <c r="C28" s="17"/>
      <c r="D28" s="17"/>
      <c r="E28" s="17"/>
      <c r="F28" s="17"/>
      <c r="G28" s="18"/>
      <c r="H28" s="18"/>
      <c r="I28" s="29">
        <v>124</v>
      </c>
      <c r="J28" s="17">
        <f>SUM(C28:I28)</f>
        <v>124</v>
      </c>
    </row>
    <row r="29" spans="1:10">
      <c r="A29" s="19"/>
      <c r="B29" s="16" t="s">
        <v>34</v>
      </c>
      <c r="C29" s="17"/>
      <c r="D29" s="17"/>
      <c r="E29" s="17"/>
      <c r="F29" s="17"/>
      <c r="G29" s="18"/>
      <c r="H29" s="18">
        <v>240</v>
      </c>
      <c r="I29" s="29"/>
      <c r="J29" s="17">
        <v>240</v>
      </c>
    </row>
    <row r="30" spans="1:10">
      <c r="A30" s="19"/>
      <c r="B30" s="16" t="s">
        <v>35</v>
      </c>
      <c r="C30" s="17"/>
      <c r="D30" s="17"/>
      <c r="E30" s="17"/>
      <c r="F30" s="17"/>
      <c r="G30" s="18">
        <v>102</v>
      </c>
      <c r="H30" s="18"/>
      <c r="I30" s="29"/>
      <c r="J30" s="17">
        <f>SUM(C30:G30)</f>
        <v>102</v>
      </c>
    </row>
    <row r="31" spans="1:10">
      <c r="A31" s="19"/>
      <c r="B31" s="16" t="s">
        <v>36</v>
      </c>
      <c r="C31" s="17"/>
      <c r="D31" s="17"/>
      <c r="E31" s="17"/>
      <c r="F31" s="17"/>
      <c r="G31" s="18"/>
      <c r="H31" s="18"/>
      <c r="I31" s="29">
        <v>196</v>
      </c>
      <c r="J31" s="17">
        <f>SUM(C31:I31)</f>
        <v>196</v>
      </c>
    </row>
    <row r="32" spans="1:10">
      <c r="A32" s="19"/>
      <c r="B32" s="16" t="s">
        <v>37</v>
      </c>
      <c r="C32" s="17"/>
      <c r="D32" s="17"/>
      <c r="E32" s="17"/>
      <c r="F32" s="17"/>
      <c r="G32" s="18"/>
      <c r="H32" s="18"/>
      <c r="I32" s="29">
        <v>148</v>
      </c>
      <c r="J32" s="17">
        <f>SUM(C32:I32)</f>
        <v>148</v>
      </c>
    </row>
    <row r="33" spans="1:10">
      <c r="A33" s="19"/>
      <c r="B33" s="16" t="s">
        <v>38</v>
      </c>
      <c r="C33" s="17"/>
      <c r="D33" s="17"/>
      <c r="E33" s="17"/>
      <c r="F33" s="17"/>
      <c r="G33" s="18"/>
      <c r="H33" s="18"/>
      <c r="I33" s="29">
        <v>174</v>
      </c>
      <c r="J33" s="17">
        <f>SUM(C33:I33)</f>
        <v>174</v>
      </c>
    </row>
    <row r="34" spans="1:10">
      <c r="A34" s="19"/>
      <c r="B34" s="16" t="s">
        <v>39</v>
      </c>
      <c r="C34" s="17"/>
      <c r="D34" s="17"/>
      <c r="E34" s="17"/>
      <c r="F34" s="17"/>
      <c r="G34" s="18"/>
      <c r="H34" s="18"/>
      <c r="I34" s="29">
        <v>80</v>
      </c>
      <c r="J34" s="17">
        <f>SUM(C34:I34)</f>
        <v>80</v>
      </c>
    </row>
    <row r="35" spans="1:10">
      <c r="A35" s="19"/>
      <c r="B35" s="16" t="s">
        <v>40</v>
      </c>
      <c r="C35" s="17"/>
      <c r="D35" s="17"/>
      <c r="E35" s="17">
        <v>142</v>
      </c>
      <c r="F35" s="17"/>
      <c r="G35" s="18"/>
      <c r="H35" s="18"/>
      <c r="I35" s="29"/>
      <c r="J35" s="17">
        <f>SUM(C35:G35)</f>
        <v>142</v>
      </c>
    </row>
    <row r="36" spans="1:10">
      <c r="A36" s="19"/>
      <c r="B36" s="16" t="s">
        <v>41</v>
      </c>
      <c r="C36" s="17"/>
      <c r="D36" s="17"/>
      <c r="E36" s="17"/>
      <c r="F36" s="17"/>
      <c r="G36" s="18">
        <v>148</v>
      </c>
      <c r="H36" s="18"/>
      <c r="I36" s="29"/>
      <c r="J36" s="17">
        <f>SUM(C36:G36)</f>
        <v>148</v>
      </c>
    </row>
    <row r="37" spans="1:10">
      <c r="A37" s="19"/>
      <c r="B37" s="16" t="s">
        <v>42</v>
      </c>
      <c r="C37" s="17"/>
      <c r="D37" s="17"/>
      <c r="E37" s="17"/>
      <c r="F37" s="17"/>
      <c r="G37" s="18">
        <v>111</v>
      </c>
      <c r="H37" s="18"/>
      <c r="I37" s="29"/>
      <c r="J37" s="17">
        <f>SUM(C37:G37)</f>
        <v>111</v>
      </c>
    </row>
    <row r="38" spans="1:10">
      <c r="A38" s="19"/>
      <c r="B38" s="16" t="s">
        <v>43</v>
      </c>
      <c r="C38" s="17"/>
      <c r="D38" s="17"/>
      <c r="E38" s="17"/>
      <c r="F38" s="17"/>
      <c r="G38" s="18">
        <v>73</v>
      </c>
      <c r="H38" s="18"/>
      <c r="I38" s="29"/>
      <c r="J38" s="17">
        <f>SUM(C38:G38)</f>
        <v>73</v>
      </c>
    </row>
    <row r="39" spans="1:10">
      <c r="A39" s="19"/>
      <c r="B39" s="16" t="s">
        <v>44</v>
      </c>
      <c r="C39" s="17"/>
      <c r="D39" s="17"/>
      <c r="E39" s="17"/>
      <c r="F39" s="17"/>
      <c r="G39" s="18"/>
      <c r="H39" s="18"/>
      <c r="I39" s="29">
        <v>145</v>
      </c>
      <c r="J39" s="17">
        <f>SUM(C39:I39)</f>
        <v>145</v>
      </c>
    </row>
    <row r="40" spans="1:10">
      <c r="A40" s="19"/>
      <c r="B40" s="16" t="s">
        <v>45</v>
      </c>
      <c r="C40" s="17"/>
      <c r="D40" s="17"/>
      <c r="E40" s="17"/>
      <c r="F40" s="17"/>
      <c r="G40" s="18"/>
      <c r="H40" s="18"/>
      <c r="I40" s="29">
        <v>108</v>
      </c>
      <c r="J40" s="17">
        <f>SUM(C40:I40)</f>
        <v>108</v>
      </c>
    </row>
    <row r="41" spans="1:10">
      <c r="A41" s="19"/>
      <c r="B41" s="16" t="s">
        <v>46</v>
      </c>
      <c r="C41" s="17"/>
      <c r="D41" s="17"/>
      <c r="E41" s="17"/>
      <c r="F41" s="17"/>
      <c r="G41" s="18">
        <v>96</v>
      </c>
      <c r="H41" s="18"/>
      <c r="I41" s="29"/>
      <c r="J41" s="17">
        <f>SUM(C41:G41)</f>
        <v>96</v>
      </c>
    </row>
    <row r="42" spans="1:10">
      <c r="A42" s="19"/>
      <c r="B42" s="16" t="s">
        <v>47</v>
      </c>
      <c r="C42" s="17"/>
      <c r="D42" s="17"/>
      <c r="E42" s="17">
        <v>220</v>
      </c>
      <c r="F42" s="17"/>
      <c r="G42" s="18"/>
      <c r="H42" s="18"/>
      <c r="I42" s="29"/>
      <c r="J42" s="17">
        <f>SUM(C42:G42)</f>
        <v>220</v>
      </c>
    </row>
    <row r="43" spans="1:10">
      <c r="A43" s="19"/>
      <c r="B43" s="16" t="s">
        <v>48</v>
      </c>
      <c r="C43" s="17"/>
      <c r="D43" s="17"/>
      <c r="E43" s="17"/>
      <c r="F43" s="17"/>
      <c r="G43" s="18"/>
      <c r="H43" s="18"/>
      <c r="I43" s="29">
        <v>204</v>
      </c>
      <c r="J43" s="17">
        <f>SUM(C43:I43)</f>
        <v>204</v>
      </c>
    </row>
    <row r="44" spans="1:10">
      <c r="A44" s="19"/>
      <c r="B44" s="16" t="s">
        <v>49</v>
      </c>
      <c r="C44" s="17"/>
      <c r="D44" s="17"/>
      <c r="E44" s="17"/>
      <c r="F44" s="17"/>
      <c r="G44" s="18"/>
      <c r="H44" s="18"/>
      <c r="I44" s="29">
        <v>142</v>
      </c>
      <c r="J44" s="17">
        <f>SUM(C44:I44)</f>
        <v>142</v>
      </c>
    </row>
    <row r="45" spans="1:10">
      <c r="A45" s="19"/>
      <c r="B45" s="16" t="s">
        <v>50</v>
      </c>
      <c r="C45" s="17"/>
      <c r="D45" s="17"/>
      <c r="E45" s="17"/>
      <c r="F45" s="17"/>
      <c r="G45" s="18"/>
      <c r="H45" s="18"/>
      <c r="I45" s="29">
        <v>202</v>
      </c>
      <c r="J45" s="17">
        <f>SUM(C45:I45)</f>
        <v>202</v>
      </c>
    </row>
    <row r="46" spans="1:10">
      <c r="A46" s="19"/>
      <c r="B46" s="16" t="s">
        <v>51</v>
      </c>
      <c r="C46" s="17"/>
      <c r="D46" s="17"/>
      <c r="E46" s="17"/>
      <c r="F46" s="17"/>
      <c r="G46" s="18"/>
      <c r="H46" s="18"/>
      <c r="I46" s="29"/>
      <c r="J46" s="17"/>
    </row>
    <row r="47" spans="1:10">
      <c r="A47" s="19"/>
      <c r="B47" s="16" t="s">
        <v>52</v>
      </c>
      <c r="C47" s="17"/>
      <c r="D47" s="17"/>
      <c r="E47" s="17">
        <v>507</v>
      </c>
      <c r="F47" s="17"/>
      <c r="G47" s="18"/>
      <c r="H47" s="18"/>
      <c r="I47" s="29"/>
      <c r="J47" s="17">
        <f t="shared" ref="J47:J54" si="1">SUM(C47:G47)</f>
        <v>507</v>
      </c>
    </row>
    <row r="48" spans="1:10">
      <c r="A48" s="19"/>
      <c r="B48" s="16" t="s">
        <v>53</v>
      </c>
      <c r="C48" s="17"/>
      <c r="D48" s="17">
        <v>96</v>
      </c>
      <c r="E48" s="17"/>
      <c r="F48" s="17"/>
      <c r="G48" s="18"/>
      <c r="H48" s="18"/>
      <c r="I48" s="29"/>
      <c r="J48" s="17">
        <f t="shared" si="1"/>
        <v>96</v>
      </c>
    </row>
    <row r="49" spans="1:11">
      <c r="A49" s="19"/>
      <c r="B49" s="16" t="s">
        <v>54</v>
      </c>
      <c r="C49" s="17"/>
      <c r="D49" s="17"/>
      <c r="E49" s="17"/>
      <c r="F49" s="17"/>
      <c r="G49" s="18">
        <v>96</v>
      </c>
      <c r="H49" s="18"/>
      <c r="I49" s="29"/>
      <c r="J49" s="17">
        <f t="shared" si="1"/>
        <v>96</v>
      </c>
    </row>
    <row r="50" spans="1:11">
      <c r="A50" s="19"/>
      <c r="B50" s="16" t="s">
        <v>55</v>
      </c>
      <c r="C50" s="17"/>
      <c r="D50" s="17"/>
      <c r="E50" s="17">
        <v>162</v>
      </c>
      <c r="F50" s="17"/>
      <c r="G50" s="18"/>
      <c r="H50" s="18"/>
      <c r="I50" s="29"/>
      <c r="J50" s="17">
        <f t="shared" si="1"/>
        <v>162</v>
      </c>
    </row>
    <row r="51" spans="1:11">
      <c r="A51" s="19"/>
      <c r="B51" s="16" t="s">
        <v>56</v>
      </c>
      <c r="C51" s="17"/>
      <c r="D51" s="17"/>
      <c r="E51" s="17">
        <v>391</v>
      </c>
      <c r="F51" s="17"/>
      <c r="G51" s="18"/>
      <c r="H51" s="18"/>
      <c r="I51" s="29"/>
      <c r="J51" s="17">
        <f t="shared" si="1"/>
        <v>391</v>
      </c>
    </row>
    <row r="52" spans="1:11">
      <c r="A52" s="19"/>
      <c r="B52" s="16" t="s">
        <v>57</v>
      </c>
      <c r="C52" s="17"/>
      <c r="D52" s="17"/>
      <c r="E52" s="17"/>
      <c r="F52" s="17">
        <v>362</v>
      </c>
      <c r="G52" s="18"/>
      <c r="H52" s="18"/>
      <c r="I52" s="29"/>
      <c r="J52" s="17">
        <f t="shared" si="1"/>
        <v>362</v>
      </c>
    </row>
    <row r="53" spans="1:11">
      <c r="A53" s="19"/>
      <c r="B53" s="16" t="s">
        <v>58</v>
      </c>
      <c r="C53" s="17"/>
      <c r="D53" s="17"/>
      <c r="E53" s="17"/>
      <c r="F53" s="17">
        <v>180</v>
      </c>
      <c r="G53" s="18"/>
      <c r="H53" s="18"/>
      <c r="I53" s="29"/>
      <c r="J53" s="17">
        <f t="shared" si="1"/>
        <v>180</v>
      </c>
    </row>
    <row r="54" spans="1:11">
      <c r="A54" s="19"/>
      <c r="B54" s="16" t="s">
        <v>59</v>
      </c>
      <c r="C54" s="17"/>
      <c r="D54" s="17"/>
      <c r="E54" s="17">
        <v>43</v>
      </c>
      <c r="F54" s="17"/>
      <c r="G54" s="18"/>
      <c r="H54" s="18"/>
      <c r="I54" s="29"/>
      <c r="J54" s="17">
        <f t="shared" si="1"/>
        <v>43</v>
      </c>
    </row>
    <row r="55" spans="1:11">
      <c r="A55" s="19"/>
      <c r="B55" s="16" t="s">
        <v>60</v>
      </c>
      <c r="C55" s="17"/>
      <c r="D55" s="17">
        <v>93</v>
      </c>
      <c r="E55" s="17"/>
      <c r="F55" s="17"/>
      <c r="G55" s="18"/>
      <c r="H55" s="18"/>
      <c r="I55" s="29"/>
      <c r="J55" s="17">
        <v>93</v>
      </c>
    </row>
    <row r="56" spans="1:11">
      <c r="A56" s="19"/>
      <c r="B56" s="16" t="s">
        <v>61</v>
      </c>
      <c r="C56" s="17"/>
      <c r="D56" s="17"/>
      <c r="E56" s="17"/>
      <c r="F56" s="17">
        <v>262</v>
      </c>
      <c r="G56" s="18"/>
      <c r="H56" s="18"/>
      <c r="I56" s="29"/>
      <c r="J56" s="17">
        <f>SUM(C56:G56)</f>
        <v>262</v>
      </c>
    </row>
    <row r="57" spans="1:11">
      <c r="A57" s="19"/>
      <c r="B57" s="24" t="s">
        <v>62</v>
      </c>
      <c r="C57" s="17">
        <v>152</v>
      </c>
      <c r="D57" s="17"/>
      <c r="E57" s="17"/>
      <c r="F57" s="17"/>
      <c r="G57" s="18"/>
      <c r="H57" s="18"/>
      <c r="I57" s="29"/>
      <c r="J57" s="17">
        <f>SUM(C57:G57)</f>
        <v>152</v>
      </c>
    </row>
    <row r="58" spans="1:11" ht="45">
      <c r="A58" s="19"/>
      <c r="B58" s="20" t="s">
        <v>63</v>
      </c>
      <c r="C58" s="17"/>
      <c r="D58" s="17"/>
      <c r="E58" s="17"/>
      <c r="F58" s="17">
        <v>744</v>
      </c>
      <c r="G58" s="18"/>
      <c r="H58" s="18"/>
      <c r="I58" s="29"/>
      <c r="J58" s="17">
        <f>SUM(C58:G58)</f>
        <v>744</v>
      </c>
    </row>
    <row r="59" spans="1:11">
      <c r="A59" s="19"/>
      <c r="B59" s="20" t="s">
        <v>64</v>
      </c>
      <c r="C59" s="17"/>
      <c r="D59" s="17"/>
      <c r="E59" s="17"/>
      <c r="F59" s="17"/>
      <c r="G59" s="18"/>
      <c r="H59" s="18"/>
      <c r="I59" s="29">
        <v>108</v>
      </c>
      <c r="J59" s="17">
        <f>SUM(C59:I59)</f>
        <v>108</v>
      </c>
    </row>
    <row r="60" spans="1:11">
      <c r="A60" s="19"/>
      <c r="B60" s="20" t="s">
        <v>65</v>
      </c>
      <c r="C60" s="17"/>
      <c r="D60" s="17"/>
      <c r="E60" s="17"/>
      <c r="F60" s="17"/>
      <c r="G60" s="18"/>
      <c r="H60" s="18"/>
      <c r="I60" s="29">
        <v>166</v>
      </c>
      <c r="J60" s="17">
        <f>SUM(C60:I60)</f>
        <v>166</v>
      </c>
    </row>
    <row r="61" spans="1:11">
      <c r="A61" s="19"/>
      <c r="B61" s="16" t="s">
        <v>66</v>
      </c>
      <c r="C61" s="17"/>
      <c r="D61" s="17"/>
      <c r="E61" s="17"/>
      <c r="F61" s="17">
        <v>115</v>
      </c>
      <c r="G61" s="18"/>
      <c r="H61" s="18"/>
      <c r="I61" s="29"/>
      <c r="J61" s="17">
        <f>SUM(C61:G61)</f>
        <v>115</v>
      </c>
    </row>
    <row r="62" spans="1:11" s="10" customFormat="1" ht="18.75">
      <c r="A62" s="25"/>
      <c r="B62" s="14" t="s">
        <v>67</v>
      </c>
      <c r="C62" s="26">
        <f>SUM(C14:C61)</f>
        <v>961</v>
      </c>
      <c r="D62" s="26">
        <f t="shared" ref="D62:I62" si="2">SUM(D14:D61)</f>
        <v>189</v>
      </c>
      <c r="E62" s="26">
        <f t="shared" si="2"/>
        <v>1716</v>
      </c>
      <c r="F62" s="26">
        <f t="shared" si="2"/>
        <v>1779</v>
      </c>
      <c r="G62" s="26">
        <f t="shared" si="2"/>
        <v>1356</v>
      </c>
      <c r="H62" s="26">
        <f t="shared" si="2"/>
        <v>240</v>
      </c>
      <c r="I62" s="32">
        <f t="shared" si="2"/>
        <v>2180</v>
      </c>
      <c r="J62" s="26">
        <f>SUM(C62:I62)</f>
        <v>8421</v>
      </c>
      <c r="K62" s="33"/>
    </row>
    <row r="63" spans="1:11">
      <c r="A63" s="19"/>
      <c r="B63" s="16"/>
      <c r="C63" s="17"/>
      <c r="D63" s="17"/>
      <c r="E63" s="17"/>
      <c r="F63" s="17"/>
      <c r="G63" s="18"/>
      <c r="H63" s="18"/>
      <c r="I63" s="29"/>
      <c r="J63" s="17"/>
    </row>
    <row r="64" spans="1:11">
      <c r="A64" s="19" t="s">
        <v>68</v>
      </c>
      <c r="B64" s="27" t="s">
        <v>69</v>
      </c>
      <c r="C64" s="21">
        <v>0</v>
      </c>
      <c r="D64" s="21">
        <v>1676521</v>
      </c>
      <c r="E64" s="21">
        <v>2319620</v>
      </c>
      <c r="F64" s="21">
        <v>3245290</v>
      </c>
      <c r="G64" s="22">
        <v>1726700</v>
      </c>
      <c r="H64" s="22">
        <v>1064200</v>
      </c>
      <c r="I64" s="30">
        <v>0</v>
      </c>
      <c r="J64" s="17">
        <f>SUM(C64:I64)</f>
        <v>10032331</v>
      </c>
    </row>
    <row r="65" spans="1:10">
      <c r="A65" s="19"/>
      <c r="B65" s="27" t="s">
        <v>70</v>
      </c>
      <c r="C65" s="17"/>
      <c r="D65" s="17"/>
      <c r="E65" s="17"/>
      <c r="F65" s="17"/>
      <c r="G65" s="18"/>
      <c r="H65" s="18"/>
      <c r="I65" s="29"/>
      <c r="J65" s="17">
        <f>SUM(C65:G65)</f>
        <v>0</v>
      </c>
    </row>
    <row r="66" spans="1:10">
      <c r="A66" s="19"/>
      <c r="B66" s="16" t="s">
        <v>71</v>
      </c>
      <c r="C66" s="17"/>
      <c r="D66" s="17"/>
      <c r="E66" s="17"/>
      <c r="F66" s="17"/>
      <c r="G66" s="18">
        <v>155</v>
      </c>
      <c r="H66" s="18"/>
      <c r="I66" s="29"/>
      <c r="J66" s="17">
        <f>SUM(C66:G66)</f>
        <v>155</v>
      </c>
    </row>
    <row r="67" spans="1:10">
      <c r="A67" s="19"/>
      <c r="B67" s="16" t="s">
        <v>72</v>
      </c>
      <c r="C67" s="17"/>
      <c r="D67" s="17"/>
      <c r="E67" s="17">
        <v>90</v>
      </c>
      <c r="F67" s="17"/>
      <c r="G67" s="18"/>
      <c r="H67" s="18"/>
      <c r="I67" s="29"/>
      <c r="J67" s="17">
        <f>SUM(C67:G67)</f>
        <v>90</v>
      </c>
    </row>
    <row r="68" spans="1:10">
      <c r="A68" s="19"/>
      <c r="B68" s="16" t="s">
        <v>73</v>
      </c>
      <c r="C68" s="17"/>
      <c r="D68" s="17"/>
      <c r="E68" s="17">
        <v>76</v>
      </c>
      <c r="F68" s="17"/>
      <c r="G68" s="18"/>
      <c r="H68" s="18"/>
      <c r="I68" s="29"/>
      <c r="J68" s="17">
        <f>SUM(C68:G68)</f>
        <v>76</v>
      </c>
    </row>
    <row r="69" spans="1:10">
      <c r="A69" s="19"/>
      <c r="B69" s="16" t="s">
        <v>74</v>
      </c>
      <c r="C69" s="17"/>
      <c r="D69" s="17">
        <v>55</v>
      </c>
      <c r="E69" s="17"/>
      <c r="F69" s="17"/>
      <c r="G69" s="18"/>
      <c r="H69" s="18"/>
      <c r="I69" s="29"/>
      <c r="J69" s="17">
        <f>SUM(C69:G69)</f>
        <v>55</v>
      </c>
    </row>
    <row r="70" spans="1:10">
      <c r="A70" s="19"/>
      <c r="B70" s="16" t="s">
        <v>75</v>
      </c>
      <c r="C70" s="17"/>
      <c r="D70" s="17"/>
      <c r="E70" s="17"/>
      <c r="F70" s="17"/>
      <c r="G70" s="18"/>
      <c r="H70" s="18">
        <v>195</v>
      </c>
      <c r="I70" s="29"/>
      <c r="J70" s="17">
        <v>195</v>
      </c>
    </row>
    <row r="71" spans="1:10">
      <c r="A71" s="19"/>
      <c r="B71" s="16" t="s">
        <v>76</v>
      </c>
      <c r="C71" s="17"/>
      <c r="D71" s="17"/>
      <c r="E71" s="17"/>
      <c r="F71" s="17">
        <v>125</v>
      </c>
      <c r="G71" s="18"/>
      <c r="H71" s="18"/>
      <c r="I71" s="29"/>
      <c r="J71" s="17">
        <f t="shared" ref="J71:J86" si="3">SUM(C71:G71)</f>
        <v>125</v>
      </c>
    </row>
    <row r="72" spans="1:10">
      <c r="A72" s="19"/>
      <c r="B72" s="16" t="s">
        <v>77</v>
      </c>
      <c r="C72" s="17"/>
      <c r="D72" s="17"/>
      <c r="E72" s="17">
        <v>85</v>
      </c>
      <c r="F72" s="17"/>
      <c r="G72" s="18"/>
      <c r="H72" s="18"/>
      <c r="I72" s="29"/>
      <c r="J72" s="17">
        <f t="shared" si="3"/>
        <v>85</v>
      </c>
    </row>
    <row r="73" spans="1:10">
      <c r="A73" s="19"/>
      <c r="B73" s="16" t="s">
        <v>78</v>
      </c>
      <c r="C73" s="17"/>
      <c r="D73" s="17"/>
      <c r="E73" s="17">
        <v>220</v>
      </c>
      <c r="F73" s="17"/>
      <c r="G73" s="18"/>
      <c r="H73" s="18"/>
      <c r="I73" s="29"/>
      <c r="J73" s="17">
        <f t="shared" si="3"/>
        <v>220</v>
      </c>
    </row>
    <row r="74" spans="1:10">
      <c r="A74" s="19"/>
      <c r="B74" s="16" t="s">
        <v>79</v>
      </c>
      <c r="C74" s="17"/>
      <c r="D74" s="17"/>
      <c r="E74" s="17">
        <v>70</v>
      </c>
      <c r="F74" s="17"/>
      <c r="G74" s="18"/>
      <c r="H74" s="18"/>
      <c r="I74" s="29"/>
      <c r="J74" s="17">
        <f t="shared" si="3"/>
        <v>70</v>
      </c>
    </row>
    <row r="75" spans="1:10">
      <c r="A75" s="19"/>
      <c r="B75" s="16" t="s">
        <v>80</v>
      </c>
      <c r="C75" s="17"/>
      <c r="D75" s="17"/>
      <c r="E75" s="17"/>
      <c r="F75" s="17"/>
      <c r="G75" s="18">
        <v>211</v>
      </c>
      <c r="H75" s="18"/>
      <c r="I75" s="29"/>
      <c r="J75" s="17">
        <f t="shared" si="3"/>
        <v>211</v>
      </c>
    </row>
    <row r="76" spans="1:10">
      <c r="A76" s="19"/>
      <c r="B76" s="16" t="s">
        <v>81</v>
      </c>
      <c r="C76" s="17"/>
      <c r="D76" s="17"/>
      <c r="E76" s="17"/>
      <c r="F76" s="17">
        <v>82</v>
      </c>
      <c r="G76" s="18"/>
      <c r="H76" s="18"/>
      <c r="I76" s="29"/>
      <c r="J76" s="17">
        <f t="shared" si="3"/>
        <v>82</v>
      </c>
    </row>
    <row r="77" spans="1:10">
      <c r="A77" s="19"/>
      <c r="B77" s="16" t="s">
        <v>82</v>
      </c>
      <c r="C77" s="17"/>
      <c r="D77" s="17">
        <v>105</v>
      </c>
      <c r="E77" s="17"/>
      <c r="F77" s="17"/>
      <c r="G77" s="18"/>
      <c r="H77" s="18"/>
      <c r="I77" s="29"/>
      <c r="J77" s="17">
        <f t="shared" si="3"/>
        <v>105</v>
      </c>
    </row>
    <row r="78" spans="1:10">
      <c r="A78" s="19"/>
      <c r="B78" s="16" t="s">
        <v>83</v>
      </c>
      <c r="C78" s="17"/>
      <c r="D78" s="17">
        <v>84</v>
      </c>
      <c r="E78" s="17"/>
      <c r="F78" s="17"/>
      <c r="G78" s="18"/>
      <c r="H78" s="18"/>
      <c r="I78" s="29"/>
      <c r="J78" s="17">
        <f t="shared" si="3"/>
        <v>84</v>
      </c>
    </row>
    <row r="79" spans="1:10">
      <c r="A79" s="19"/>
      <c r="B79" s="16" t="s">
        <v>84</v>
      </c>
      <c r="C79" s="17"/>
      <c r="D79" s="17"/>
      <c r="E79" s="17"/>
      <c r="F79" s="17">
        <v>169</v>
      </c>
      <c r="G79" s="18"/>
      <c r="H79" s="18"/>
      <c r="I79" s="29"/>
      <c r="J79" s="17">
        <f t="shared" si="3"/>
        <v>169</v>
      </c>
    </row>
    <row r="80" spans="1:10">
      <c r="A80" s="19"/>
      <c r="B80" s="16" t="s">
        <v>85</v>
      </c>
      <c r="C80" s="17"/>
      <c r="D80" s="17"/>
      <c r="E80" s="17"/>
      <c r="F80" s="17">
        <v>120</v>
      </c>
      <c r="G80" s="18"/>
      <c r="H80" s="18"/>
      <c r="I80" s="29"/>
      <c r="J80" s="17">
        <f t="shared" si="3"/>
        <v>120</v>
      </c>
    </row>
    <row r="81" spans="1:10">
      <c r="A81" s="19"/>
      <c r="B81" s="16" t="s">
        <v>86</v>
      </c>
      <c r="C81" s="17"/>
      <c r="D81" s="17">
        <v>100</v>
      </c>
      <c r="E81" s="17"/>
      <c r="F81" s="17"/>
      <c r="G81" s="18"/>
      <c r="H81" s="18"/>
      <c r="I81" s="29"/>
      <c r="J81" s="17">
        <f t="shared" si="3"/>
        <v>100</v>
      </c>
    </row>
    <row r="82" spans="1:10">
      <c r="A82" s="19"/>
      <c r="B82" s="16" t="s">
        <v>87</v>
      </c>
      <c r="C82" s="17"/>
      <c r="D82" s="17">
        <v>148</v>
      </c>
      <c r="E82" s="17"/>
      <c r="F82" s="17"/>
      <c r="G82" s="18"/>
      <c r="H82" s="18"/>
      <c r="I82" s="29"/>
      <c r="J82" s="17">
        <f t="shared" si="3"/>
        <v>148</v>
      </c>
    </row>
    <row r="83" spans="1:10" ht="30">
      <c r="A83" s="19"/>
      <c r="B83" s="20" t="s">
        <v>88</v>
      </c>
      <c r="C83" s="17"/>
      <c r="D83" s="17">
        <v>175</v>
      </c>
      <c r="E83" s="17"/>
      <c r="F83" s="17"/>
      <c r="G83" s="18"/>
      <c r="H83" s="18"/>
      <c r="I83" s="29"/>
      <c r="J83" s="17">
        <f t="shared" si="3"/>
        <v>175</v>
      </c>
    </row>
    <row r="84" spans="1:10">
      <c r="A84" s="19"/>
      <c r="B84" s="16" t="s">
        <v>89</v>
      </c>
      <c r="C84" s="17"/>
      <c r="D84" s="17"/>
      <c r="E84" s="17"/>
      <c r="F84" s="17">
        <v>123</v>
      </c>
      <c r="G84" s="18"/>
      <c r="H84" s="18"/>
      <c r="I84" s="29"/>
      <c r="J84" s="17">
        <f t="shared" si="3"/>
        <v>123</v>
      </c>
    </row>
    <row r="85" spans="1:10">
      <c r="A85" s="19"/>
      <c r="B85" s="16" t="s">
        <v>90</v>
      </c>
      <c r="C85" s="17"/>
      <c r="D85" s="17"/>
      <c r="E85" s="17"/>
      <c r="F85" s="17"/>
      <c r="G85" s="18">
        <v>175</v>
      </c>
      <c r="H85" s="18"/>
      <c r="I85" s="29"/>
      <c r="J85" s="17">
        <f t="shared" si="3"/>
        <v>175</v>
      </c>
    </row>
    <row r="86" spans="1:10">
      <c r="A86" s="19"/>
      <c r="B86" s="16" t="s">
        <v>91</v>
      </c>
      <c r="C86" s="17"/>
      <c r="D86" s="17"/>
      <c r="E86" s="17">
        <v>55</v>
      </c>
      <c r="F86" s="17"/>
      <c r="G86" s="18"/>
      <c r="H86" s="18"/>
      <c r="I86" s="29"/>
      <c r="J86" s="17">
        <f t="shared" si="3"/>
        <v>55</v>
      </c>
    </row>
    <row r="87" spans="1:10">
      <c r="A87" s="19"/>
      <c r="B87" s="16" t="s">
        <v>92</v>
      </c>
      <c r="C87" s="17"/>
      <c r="D87" s="17"/>
      <c r="E87" s="17"/>
      <c r="F87" s="17"/>
      <c r="G87" s="18"/>
      <c r="H87" s="18">
        <v>88</v>
      </c>
      <c r="I87" s="29"/>
      <c r="J87" s="17">
        <v>88</v>
      </c>
    </row>
    <row r="88" spans="1:10">
      <c r="A88" s="19"/>
      <c r="B88" s="16" t="s">
        <v>93</v>
      </c>
      <c r="C88" s="17"/>
      <c r="D88" s="17"/>
      <c r="E88" s="17">
        <v>90</v>
      </c>
      <c r="F88" s="17"/>
      <c r="G88" s="18"/>
      <c r="H88" s="18"/>
      <c r="I88" s="29"/>
      <c r="J88" s="17">
        <f>SUM(C88:G88)</f>
        <v>90</v>
      </c>
    </row>
    <row r="89" spans="1:10">
      <c r="A89" s="19"/>
      <c r="B89" s="16" t="s">
        <v>94</v>
      </c>
      <c r="C89" s="17"/>
      <c r="D89" s="17"/>
      <c r="E89" s="17"/>
      <c r="F89" s="17"/>
      <c r="G89" s="18"/>
      <c r="H89" s="18">
        <v>182</v>
      </c>
      <c r="I89" s="29"/>
      <c r="J89" s="17">
        <v>182</v>
      </c>
    </row>
    <row r="90" spans="1:10">
      <c r="A90" s="19"/>
      <c r="B90" s="16" t="s">
        <v>95</v>
      </c>
      <c r="C90" s="17"/>
      <c r="D90" s="17"/>
      <c r="E90" s="17">
        <v>115</v>
      </c>
      <c r="F90" s="17"/>
      <c r="G90" s="18"/>
      <c r="H90" s="18"/>
      <c r="I90" s="29"/>
      <c r="J90" s="17">
        <f t="shared" ref="J90:J98" si="4">SUM(C90:G90)</f>
        <v>115</v>
      </c>
    </row>
    <row r="91" spans="1:10">
      <c r="A91" s="19"/>
      <c r="B91" s="16" t="s">
        <v>96</v>
      </c>
      <c r="C91" s="17"/>
      <c r="D91" s="17"/>
      <c r="E91" s="17">
        <v>92</v>
      </c>
      <c r="F91" s="17"/>
      <c r="G91" s="18"/>
      <c r="H91" s="18"/>
      <c r="I91" s="29"/>
      <c r="J91" s="17">
        <f t="shared" si="4"/>
        <v>92</v>
      </c>
    </row>
    <row r="92" spans="1:10">
      <c r="A92" s="19"/>
      <c r="B92" s="16" t="s">
        <v>97</v>
      </c>
      <c r="C92" s="17"/>
      <c r="D92" s="17"/>
      <c r="E92" s="17"/>
      <c r="F92" s="21">
        <v>195</v>
      </c>
      <c r="G92" s="22"/>
      <c r="H92" s="22"/>
      <c r="I92" s="30"/>
      <c r="J92" s="17">
        <f t="shared" si="4"/>
        <v>195</v>
      </c>
    </row>
    <row r="93" spans="1:10">
      <c r="A93" s="19"/>
      <c r="B93" s="16" t="s">
        <v>98</v>
      </c>
      <c r="C93" s="17"/>
      <c r="D93" s="17"/>
      <c r="E93" s="17">
        <v>90</v>
      </c>
      <c r="F93" s="17"/>
      <c r="G93" s="18"/>
      <c r="H93" s="18"/>
      <c r="I93" s="29"/>
      <c r="J93" s="17">
        <f t="shared" si="4"/>
        <v>90</v>
      </c>
    </row>
    <row r="94" spans="1:10">
      <c r="A94" s="19"/>
      <c r="B94" s="16" t="s">
        <v>99</v>
      </c>
      <c r="C94" s="17"/>
      <c r="D94" s="17">
        <v>100</v>
      </c>
      <c r="E94" s="17"/>
      <c r="F94" s="17"/>
      <c r="G94" s="18"/>
      <c r="H94" s="18"/>
      <c r="I94" s="29"/>
      <c r="J94" s="17">
        <f t="shared" si="4"/>
        <v>100</v>
      </c>
    </row>
    <row r="95" spans="1:10">
      <c r="A95" s="19"/>
      <c r="B95" s="16" t="s">
        <v>100</v>
      </c>
      <c r="C95" s="17"/>
      <c r="D95" s="17">
        <v>96</v>
      </c>
      <c r="E95" s="17"/>
      <c r="F95" s="17"/>
      <c r="G95" s="18"/>
      <c r="H95" s="18"/>
      <c r="I95" s="29"/>
      <c r="J95" s="17">
        <f t="shared" si="4"/>
        <v>96</v>
      </c>
    </row>
    <row r="96" spans="1:10">
      <c r="A96" s="19"/>
      <c r="B96" s="16" t="s">
        <v>101</v>
      </c>
      <c r="C96" s="17"/>
      <c r="D96" s="17">
        <v>125</v>
      </c>
      <c r="E96" s="17"/>
      <c r="F96" s="17"/>
      <c r="G96" s="18"/>
      <c r="H96" s="18"/>
      <c r="I96" s="29"/>
      <c r="J96" s="17">
        <f t="shared" si="4"/>
        <v>125</v>
      </c>
    </row>
    <row r="97" spans="1:11">
      <c r="A97" s="19"/>
      <c r="B97" s="16" t="s">
        <v>102</v>
      </c>
      <c r="C97" s="17"/>
      <c r="D97" s="17"/>
      <c r="E97" s="17"/>
      <c r="F97" s="17"/>
      <c r="G97" s="18">
        <v>227</v>
      </c>
      <c r="H97" s="18"/>
      <c r="I97" s="29"/>
      <c r="J97" s="17">
        <f t="shared" si="4"/>
        <v>227</v>
      </c>
    </row>
    <row r="98" spans="1:11">
      <c r="A98" s="19"/>
      <c r="B98" s="16" t="s">
        <v>103</v>
      </c>
      <c r="C98" s="17"/>
      <c r="D98" s="17"/>
      <c r="E98" s="17"/>
      <c r="F98" s="17">
        <v>232</v>
      </c>
      <c r="G98" s="18"/>
      <c r="H98" s="18"/>
      <c r="I98" s="29"/>
      <c r="J98" s="17">
        <f t="shared" si="4"/>
        <v>232</v>
      </c>
    </row>
    <row r="99" spans="1:11" s="10" customFormat="1" ht="18.75">
      <c r="A99" s="14"/>
      <c r="B99" s="14" t="s">
        <v>104</v>
      </c>
      <c r="C99" s="26">
        <f t="shared" ref="C99:H99" si="5">SUM(C65:C98)</f>
        <v>0</v>
      </c>
      <c r="D99" s="26">
        <f t="shared" si="5"/>
        <v>988</v>
      </c>
      <c r="E99" s="26">
        <f t="shared" si="5"/>
        <v>983</v>
      </c>
      <c r="F99" s="26">
        <f t="shared" si="5"/>
        <v>1046</v>
      </c>
      <c r="G99" s="34">
        <f t="shared" si="5"/>
        <v>768</v>
      </c>
      <c r="H99" s="34">
        <f t="shared" si="5"/>
        <v>465</v>
      </c>
      <c r="I99" s="38">
        <v>0</v>
      </c>
      <c r="J99" s="26">
        <f>SUM(C99:I99)</f>
        <v>4250</v>
      </c>
      <c r="K99" s="33"/>
    </row>
    <row r="100" spans="1:11">
      <c r="A100" s="16"/>
      <c r="B100" s="16"/>
      <c r="C100" s="17"/>
      <c r="D100" s="17"/>
      <c r="E100" s="17"/>
      <c r="F100" s="17"/>
      <c r="G100" s="18"/>
      <c r="H100" s="18"/>
      <c r="I100" s="29"/>
      <c r="J100" s="17">
        <f>SUM(C100:F100)</f>
        <v>0</v>
      </c>
    </row>
    <row r="101" spans="1:11" ht="18.75">
      <c r="A101" s="16" t="s">
        <v>105</v>
      </c>
      <c r="B101" s="14" t="s">
        <v>106</v>
      </c>
      <c r="C101" s="21"/>
      <c r="D101" s="26">
        <v>1642503</v>
      </c>
      <c r="E101" s="21"/>
      <c r="F101" s="21"/>
      <c r="G101" s="22"/>
      <c r="H101" s="22"/>
      <c r="I101" s="30"/>
      <c r="J101" s="17">
        <f>SUM(C101:G101)</f>
        <v>1642503</v>
      </c>
    </row>
    <row r="102" spans="1:11">
      <c r="A102" s="16"/>
      <c r="B102" s="16"/>
      <c r="C102" s="17"/>
      <c r="D102" s="17"/>
      <c r="E102" s="17"/>
      <c r="F102" s="17"/>
      <c r="G102" s="18"/>
      <c r="H102" s="18"/>
      <c r="I102" s="29"/>
      <c r="J102" s="17"/>
    </row>
    <row r="103" spans="1:11">
      <c r="A103" s="16"/>
      <c r="B103" s="16"/>
      <c r="C103" s="17"/>
      <c r="D103" s="17"/>
      <c r="E103" s="17"/>
      <c r="F103" s="17"/>
      <c r="G103" s="18"/>
      <c r="H103" s="18"/>
      <c r="I103" s="29"/>
      <c r="J103" s="17"/>
    </row>
    <row r="104" spans="1:11" s="10" customFormat="1" ht="18.75">
      <c r="A104" s="14" t="s">
        <v>107</v>
      </c>
      <c r="B104" s="14" t="s">
        <v>108</v>
      </c>
      <c r="C104" s="26">
        <f>C10</f>
        <v>1922000</v>
      </c>
      <c r="D104" s="26">
        <f>D9+D10+D64+D101</f>
        <v>4051074</v>
      </c>
      <c r="E104" s="26">
        <f>E10+E64</f>
        <v>4225170</v>
      </c>
      <c r="F104" s="26">
        <f>F10+F64+F12</f>
        <v>6150010</v>
      </c>
      <c r="G104" s="34">
        <f>G10+G64+G12</f>
        <v>6126900</v>
      </c>
      <c r="H104" s="34">
        <f>H10+H64+H12</f>
        <v>3982730</v>
      </c>
      <c r="I104" s="38">
        <f t="shared" ref="I104" si="6">I10+I64+I12</f>
        <v>5502400</v>
      </c>
      <c r="J104" s="26">
        <f>C104+D104+E104+F104+G104+H104+I104</f>
        <v>31960284</v>
      </c>
    </row>
    <row r="105" spans="1:11" s="10" customFormat="1" ht="18.75">
      <c r="A105" s="14" t="s">
        <v>109</v>
      </c>
      <c r="B105" s="14" t="s">
        <v>110</v>
      </c>
      <c r="C105" s="26">
        <f t="shared" ref="C105:H105" si="7">C62+C99</f>
        <v>961</v>
      </c>
      <c r="D105" s="26">
        <f t="shared" si="7"/>
        <v>1177</v>
      </c>
      <c r="E105" s="26">
        <f t="shared" si="7"/>
        <v>2699</v>
      </c>
      <c r="F105" s="26">
        <f t="shared" si="7"/>
        <v>2825</v>
      </c>
      <c r="G105" s="34">
        <f t="shared" si="7"/>
        <v>2124</v>
      </c>
      <c r="H105" s="34">
        <f t="shared" si="7"/>
        <v>705</v>
      </c>
      <c r="I105" s="38">
        <f>I99+I62</f>
        <v>2180</v>
      </c>
      <c r="J105" s="26"/>
      <c r="K105" s="33"/>
    </row>
    <row r="106" spans="1:11" ht="18.75">
      <c r="A106" s="14" t="s">
        <v>111</v>
      </c>
      <c r="B106" s="14" t="s">
        <v>112</v>
      </c>
      <c r="C106" s="26">
        <v>628350</v>
      </c>
      <c r="D106" s="26">
        <v>-628350</v>
      </c>
      <c r="E106" s="26">
        <v>689829</v>
      </c>
      <c r="F106" s="26">
        <f>E106+F7-F104</f>
        <v>744027</v>
      </c>
      <c r="G106" s="34">
        <f>F106+G7-G104</f>
        <v>167478</v>
      </c>
      <c r="H106" s="34">
        <f>G106+H7-H104</f>
        <v>-2821700</v>
      </c>
      <c r="I106" s="38">
        <f>H106+I7-I104</f>
        <v>-3733367</v>
      </c>
      <c r="J106" s="26">
        <f>J7-J104</f>
        <v>-3733367</v>
      </c>
    </row>
    <row r="107" spans="1:11">
      <c r="C107" s="9"/>
      <c r="D107" s="9"/>
      <c r="E107" s="9"/>
      <c r="F107" s="9"/>
      <c r="G107" s="35"/>
      <c r="H107" s="35"/>
      <c r="I107" s="39"/>
      <c r="J107" s="9"/>
    </row>
    <row r="108" spans="1:11">
      <c r="B108" s="36"/>
      <c r="C108" s="9"/>
      <c r="D108" s="9"/>
      <c r="E108" s="9"/>
    </row>
    <row r="109" spans="1:11">
      <c r="B109" s="36"/>
      <c r="C109" s="9"/>
      <c r="D109" s="9"/>
      <c r="E109" s="9"/>
    </row>
    <row r="110" spans="1:11">
      <c r="B110" s="36"/>
      <c r="D110" s="9"/>
      <c r="E110" s="9"/>
    </row>
    <row r="111" spans="1:11">
      <c r="B111" s="36"/>
      <c r="D111" s="9"/>
      <c r="E111" s="9"/>
    </row>
    <row r="112" spans="1:11">
      <c r="B112" s="36"/>
      <c r="D112" s="9"/>
      <c r="E112" s="9"/>
    </row>
    <row r="113" spans="2:5">
      <c r="D113" s="9"/>
      <c r="E113" s="9"/>
    </row>
    <row r="114" spans="2:5" ht="15.75">
      <c r="D114" s="37"/>
      <c r="E114" s="9"/>
    </row>
    <row r="115" spans="2:5">
      <c r="D115" s="9"/>
      <c r="E115" s="9"/>
    </row>
    <row r="116" spans="2:5" ht="18.75">
      <c r="B116" s="10"/>
      <c r="D116" s="9"/>
      <c r="E116" s="9"/>
    </row>
    <row r="117" spans="2:5">
      <c r="D117" s="9"/>
      <c r="E117" s="9"/>
    </row>
    <row r="118" spans="2:5">
      <c r="D118" s="9"/>
      <c r="E118" s="9"/>
    </row>
    <row r="119" spans="2:5">
      <c r="D119" s="9"/>
      <c r="E119" s="9"/>
    </row>
    <row r="120" spans="2:5">
      <c r="D120" s="9"/>
      <c r="E120" s="9"/>
    </row>
    <row r="121" spans="2:5">
      <c r="D121" s="9"/>
      <c r="E121" s="9"/>
    </row>
    <row r="122" spans="2:5">
      <c r="D122" s="9"/>
      <c r="E122" s="9"/>
    </row>
    <row r="123" spans="2:5">
      <c r="D123" s="9"/>
      <c r="E123" s="9"/>
    </row>
    <row r="124" spans="2:5">
      <c r="D124" s="9"/>
      <c r="E124" s="9"/>
    </row>
    <row r="125" spans="2:5">
      <c r="D125" s="9"/>
      <c r="E125" s="9"/>
    </row>
    <row r="126" spans="2:5">
      <c r="D126" s="9"/>
      <c r="E126" s="9"/>
    </row>
    <row r="127" spans="2:5">
      <c r="D127" s="9"/>
      <c r="E127" s="9"/>
    </row>
    <row r="128" spans="2:5">
      <c r="D128" s="9"/>
      <c r="E128" s="9"/>
    </row>
    <row r="129" spans="3:5">
      <c r="D129" s="9"/>
      <c r="E129" s="9"/>
    </row>
    <row r="130" spans="3:5">
      <c r="D130" s="9"/>
      <c r="E130" s="9"/>
    </row>
    <row r="131" spans="3:5" ht="15.75">
      <c r="C131" s="9"/>
      <c r="D131" s="37"/>
      <c r="E131" s="9"/>
    </row>
    <row r="132" spans="3:5" ht="15.75">
      <c r="C132" s="9"/>
      <c r="D132" s="37"/>
      <c r="E132" s="9"/>
    </row>
    <row r="133" spans="3:5" ht="15.75">
      <c r="C133" s="9"/>
      <c r="D133" s="37"/>
      <c r="E133" s="9"/>
    </row>
  </sheetData>
  <pageMargins left="0.7" right="0.7" top="0.75" bottom="0.75" header="0.3" footer="0.3"/>
  <pageSetup paperSize="9" scale="74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workbookViewId="0">
      <selection activeCell="C16" sqref="C16"/>
    </sheetView>
  </sheetViews>
  <sheetFormatPr defaultColWidth="9" defaultRowHeight="15"/>
  <cols>
    <col min="2" max="2" width="67.5703125" customWidth="1"/>
    <col min="3" max="3" width="12.42578125" customWidth="1"/>
    <col min="4" max="4" width="16.5703125" customWidth="1"/>
    <col min="5" max="5" width="20.7109375" customWidth="1"/>
  </cols>
  <sheetData>
    <row r="2" spans="1:5" ht="21">
      <c r="B2" s="2" t="s">
        <v>113</v>
      </c>
    </row>
    <row r="4" spans="1:5" s="1" customFormat="1" ht="37.5">
      <c r="A4" s="3" t="s">
        <v>114</v>
      </c>
      <c r="B4" s="3" t="s">
        <v>115</v>
      </c>
      <c r="C4" s="3" t="s">
        <v>116</v>
      </c>
      <c r="D4" s="3" t="s">
        <v>117</v>
      </c>
      <c r="E4" s="4" t="s">
        <v>118</v>
      </c>
    </row>
    <row r="5" spans="1:5" ht="18.75">
      <c r="A5" s="5"/>
      <c r="B5" s="5"/>
      <c r="C5" s="5"/>
      <c r="D5" s="5"/>
      <c r="E5" s="5"/>
    </row>
    <row r="6" spans="1:5" ht="18.75">
      <c r="A6" s="3">
        <v>1</v>
      </c>
      <c r="B6" s="5" t="s">
        <v>119</v>
      </c>
      <c r="C6" s="3">
        <v>1</v>
      </c>
      <c r="D6" s="5" t="s">
        <v>120</v>
      </c>
      <c r="E6" s="6">
        <v>167478</v>
      </c>
    </row>
    <row r="7" spans="1:5" ht="37.5">
      <c r="A7" s="3">
        <v>2</v>
      </c>
      <c r="B7" s="7" t="s">
        <v>121</v>
      </c>
      <c r="C7" s="4">
        <v>2</v>
      </c>
      <c r="D7" s="7" t="s">
        <v>120</v>
      </c>
      <c r="E7" s="6">
        <v>3805555</v>
      </c>
    </row>
    <row r="8" spans="1:5" ht="37.5">
      <c r="A8" s="3">
        <v>3</v>
      </c>
      <c r="B8" s="7" t="s">
        <v>122</v>
      </c>
      <c r="C8" s="3">
        <v>3</v>
      </c>
      <c r="D8" s="5" t="s">
        <v>120</v>
      </c>
      <c r="E8" s="6">
        <v>2918530</v>
      </c>
    </row>
    <row r="9" spans="1:5" ht="56.25">
      <c r="A9" s="3">
        <v>4</v>
      </c>
      <c r="B9" s="7" t="s">
        <v>123</v>
      </c>
      <c r="C9" s="3">
        <v>4</v>
      </c>
      <c r="D9" s="5" t="s">
        <v>120</v>
      </c>
      <c r="E9" s="6">
        <f>E6+E7-E8</f>
        <v>1054503</v>
      </c>
    </row>
    <row r="10" spans="1:5" ht="18.75">
      <c r="A10" s="3">
        <v>5</v>
      </c>
      <c r="B10" s="5" t="s">
        <v>124</v>
      </c>
      <c r="C10" s="3">
        <v>5</v>
      </c>
      <c r="D10" s="5" t="s">
        <v>125</v>
      </c>
      <c r="E10" s="6">
        <v>2300</v>
      </c>
    </row>
    <row r="11" spans="1:5" ht="18.75">
      <c r="A11" s="3">
        <v>6</v>
      </c>
      <c r="B11" s="5" t="s">
        <v>126</v>
      </c>
      <c r="C11" s="3">
        <v>6</v>
      </c>
      <c r="D11" s="5" t="s">
        <v>127</v>
      </c>
      <c r="E11" s="6">
        <v>3100</v>
      </c>
    </row>
    <row r="12" spans="1:5" ht="18.75">
      <c r="A12" s="3">
        <v>7</v>
      </c>
      <c r="B12" s="8" t="s">
        <v>128</v>
      </c>
      <c r="C12" s="3">
        <v>7</v>
      </c>
      <c r="D12" s="5" t="s">
        <v>120</v>
      </c>
      <c r="E12" s="6">
        <f>E10*E11</f>
        <v>7130000</v>
      </c>
    </row>
    <row r="13" spans="1:5" ht="18.75">
      <c r="A13" s="3">
        <v>8</v>
      </c>
      <c r="B13" s="8" t="s">
        <v>129</v>
      </c>
      <c r="C13" s="3">
        <v>8</v>
      </c>
      <c r="D13" s="5" t="s">
        <v>120</v>
      </c>
      <c r="E13" s="6">
        <f>(E12-E9)/604</f>
        <v>10058.769867549699</v>
      </c>
    </row>
    <row r="14" spans="1:5" ht="18.75">
      <c r="A14" s="3">
        <v>9</v>
      </c>
      <c r="B14" s="8" t="s">
        <v>130</v>
      </c>
      <c r="C14" s="3">
        <v>9</v>
      </c>
      <c r="D14" s="5" t="s">
        <v>131</v>
      </c>
      <c r="E14" s="6">
        <v>604</v>
      </c>
    </row>
    <row r="15" spans="1:5">
      <c r="E15" s="9"/>
    </row>
    <row r="16" spans="1:5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MOLOD</cp:lastModifiedBy>
  <dcterms:created xsi:type="dcterms:W3CDTF">2006-09-16T00:00:00Z</dcterms:created>
  <dcterms:modified xsi:type="dcterms:W3CDTF">2025-11-27T07:07:23Z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F5D6845A08FA40E699CD58D364599CCE_12</vt:lpwstr>
  </property>
  <property fmtid="{D5CDD505-2E9C-101B-9397-08002B2CF9AE}" pid="3" name="KSOProductBuildVer">
    <vt:lpwstr>1049-12.2.0.20326</vt:lpwstr>
  </property>
</Properties>
</file>